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внебюджет" sheetId="1" state="visible" r:id="rId2"/>
  </sheets>
  <definedNames>
    <definedName function="false" hidden="false" name="__shared_1_0_0" vbProcedure="false">A2+A3+A4</definedName>
    <definedName function="false" hidden="false" name="__shared_1_0_1" vbProcedure="false">A2+A3+A4</definedName>
    <definedName function="false" hidden="false" name="__shared_1_0_2" vbProcedure="false">A2+A3+A4</definedName>
    <definedName function="false" hidden="false" name="__shared_1_0_3" vbProcedure="false">SUM(#ССЫЛ!))))</definedName>
    <definedName function="false" hidden="false" name="__shared_1_0_4" vbProcedure="false">#ССЫЛ!-#ССЫЛ!</definedName>
    <definedName function="false" hidden="false" name="__shared_1_0_5" vbProcedure="false">#ССЫЛ!-#ССЫЛ!</definedName>
    <definedName function="false" hidden="false" name="__shared_1_0_6" vbProcedure="false">#ССЫЛ!-#ССЫЛ!</definedName>
    <definedName function="false" hidden="false" name="__shared_1_0_7" vbProcedure="false">#ССЫЛ!-#ССЫЛ!</definedName>
    <definedName function="false" hidden="false" name="__shared_1_0_8" vbProcedure="false">A2+A3</definedName>
    <definedName function="false" hidden="false" name="__shared_1_0_9" vbProcedure="false">A2+A3</definedName>
    <definedName function="false" hidden="false" name="__shared_1_0_10" vbProcedure="false">A2+A3</definedName>
    <definedName function="false" hidden="false" name="__shared_1_0_11" vbProcedure="false">SUM(#ССЫЛ!))))</definedName>
    <definedName function="false" hidden="false" name="__shared_1_0_12" vbProcedure="false">#ССЫЛ!-#ССЫЛ!</definedName>
    <definedName function="false" hidden="false" name="__shared_1_0_13" vbProcedure="false">#ССЫЛ!-#ССЫЛ!</definedName>
    <definedName function="false" hidden="false" name="__shared_1_0_14" vbProcedure="false">#ССЫЛ!-#ССЫЛ!</definedName>
    <definedName function="false" hidden="false" name="__shared_2_0_0" vbProcedure="false">A2+A3+A4</definedName>
    <definedName function="false" hidden="false" name="__shared_2_0_1" vbProcedure="false">A2+A3+A4</definedName>
    <definedName function="false" hidden="false" name="__shared_2_0_2" vbProcedure="false">A2+A3+A4</definedName>
    <definedName function="false" hidden="false" name="__shared_2_0_3" vbProcedure="false">SUM(#ССЫЛ!))))</definedName>
    <definedName function="false" hidden="false" name="__shared_2_0_4" vbProcedure="false">#ССЫЛ!-#ССЫЛ!</definedName>
    <definedName function="false" hidden="false" name="__shared_2_0_5" vbProcedure="false">#ССЫЛ!-#ССЫЛ!</definedName>
    <definedName function="false" hidden="false" name="__shared_2_0_6" vbProcedure="false">#ССЫЛ!-#ССЫЛ!</definedName>
    <definedName function="false" hidden="false" name="__shared_2_0_7" vbProcedure="false">#ССЫЛ!-#ССЫЛ!</definedName>
    <definedName function="false" hidden="false" name="__shared_3_0_0" vbProcedure="false">#ССЫЛ!-#ССЫЛ!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<sst xmlns="http://schemas.openxmlformats.org/spreadsheetml/2006/main" count="144" uniqueCount="15">
  <si>
    <t>ОТЧЕТ О ПРИВЛЕЧЕНИИ И РАСХОДОВАНИИ</t>
  </si>
  <si>
    <t>дополнительных финансовых средств от приносящей доход деятельности, добровольных пожертвований и целевых взносов физических и юридических лиц за 2016 год.</t>
  </si>
  <si>
    <t>МАДОУ "Детский сад № 337" г.о. Самара</t>
  </si>
  <si>
    <t>руб.коп.</t>
  </si>
  <si>
    <t>без статей</t>
  </si>
  <si>
    <t>всего</t>
  </si>
  <si>
    <t>внебюджетные средства</t>
  </si>
  <si>
    <t>годовой план по привлечению дополнительных средств, в т.ч.:</t>
  </si>
  <si>
    <t>Родительская плата</t>
  </si>
  <si>
    <t>х</t>
  </si>
  <si>
    <t>Добровольные пожертвования</t>
  </si>
  <si>
    <t>Платные услуги</t>
  </si>
  <si>
    <t>поступило дополнительных средств, в т.ч.:</t>
  </si>
  <si>
    <t>израсходованно дополнительных средств, в т.ч.</t>
  </si>
  <si>
    <t>остаток дополнительных средств на конец года, в т.ч.</t>
  </si>
</sst>
</file>

<file path=xl/styles.xml><?xml version="1.0" encoding="utf-8"?>
<styleSheet xmlns="http://schemas.openxmlformats.org/spreadsheetml/2006/main">
  <numFmts count="3">
    <numFmt formatCode="GENERAL" numFmtId="164"/>
    <numFmt formatCode="#,##0.00" numFmtId="165"/>
    <numFmt formatCode="0.00" numFmtId="166"/>
  </numFmts>
  <fonts count="9">
    <font>
      <name val="Arial"/>
      <charset val="204"/>
      <family val="2"/>
      <sz val="10"/>
    </font>
    <font>
      <name val="Arial"/>
      <charset val="204"/>
      <family val="0"/>
      <sz val="10"/>
    </font>
    <font>
      <name val="Arial"/>
      <charset val="204"/>
      <family val="0"/>
      <sz val="10"/>
    </font>
    <font>
      <name val="Arial"/>
      <charset val="204"/>
      <family val="0"/>
      <sz val="10"/>
    </font>
    <font>
      <name val="Arial"/>
      <charset val="204"/>
      <family val="2"/>
      <b val="true"/>
      <sz val="10"/>
    </font>
    <font>
      <name val="Arial"/>
      <charset val="204"/>
      <family val="2"/>
      <b val="true"/>
      <sz val="11"/>
    </font>
    <font>
      <name val="Arial"/>
      <charset val="204"/>
      <family val="2"/>
      <b val="true"/>
      <sz val="12"/>
    </font>
    <font>
      <name val="Arial"/>
      <charset val="204"/>
      <family val="2"/>
      <color rgb="00000000"/>
      <sz val="10"/>
    </font>
    <font>
      <name val="Arial"/>
      <charset val="204"/>
      <family val="2"/>
      <b val="true"/>
      <color rgb="00000000"/>
      <sz val="10"/>
    </font>
  </fonts>
  <fills count="5">
    <fill>
      <patternFill patternType="none"/>
    </fill>
    <fill>
      <patternFill patternType="gray125"/>
    </fill>
    <fill>
      <patternFill patternType="solid">
        <fgColor rgb="00CCCCCC"/>
        <bgColor rgb="00C0C0C0"/>
      </patternFill>
    </fill>
    <fill>
      <patternFill patternType="solid">
        <fgColor rgb="00FFFFFF"/>
        <bgColor rgb="00FFFFCC"/>
      </patternFill>
    </fill>
    <fill>
      <patternFill patternType="solid">
        <fgColor rgb="00C0C0C0"/>
        <bgColor rgb="00CCCCCC"/>
      </patternFill>
    </fill>
  </fills>
  <borders count="3">
    <border diagonalDown="false" diagonalUp="false">
      <left/>
      <right/>
      <top/>
      <bottom/>
      <diagonal/>
    </border>
    <border diagonalDown="false" diagonalUp="false">
      <left/>
      <right/>
      <top/>
      <bottom style="thin"/>
      <diagonal/>
    </border>
    <border diagonalDown="false" diagonalUp="false">
      <left style="thin"/>
      <right style="thin"/>
      <top style="thin"/>
      <bottom style="thin"/>
      <diagonal/>
    </border>
  </borders>
  <cellStyleXfs count="21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top" wrapText="false"/>
      <protection hidden="false" locked="true"/>
    </xf>
  </cellStyleXfs>
  <cellXfs count="31">
    <xf applyAlignment="false" applyBorder="false" applyFont="false" applyProtection="false" borderId="0" fillId="0" fontId="0" numFmtId="164" xfId="0"/>
    <xf applyAlignment="true" applyBorder="true" applyFont="true" applyProtection="true" borderId="0" fillId="0" fontId="0" numFmtId="164" xfId="20">
      <alignment horizontal="general" indent="0" shrinkToFit="false" textRotation="0" vertical="top" wrapText="false"/>
      <protection hidden="false" locked="true"/>
    </xf>
    <xf applyAlignment="true" applyBorder="true" applyFont="true" applyProtection="true" borderId="0" fillId="0" fontId="4" numFmtId="164" xfId="20">
      <alignment horizontal="general" indent="0" shrinkToFit="false" textRotation="0" vertical="top" wrapText="false"/>
      <protection hidden="false" locked="true"/>
    </xf>
    <xf applyAlignment="true" applyBorder="false" applyFont="false" applyProtection="false" borderId="0" fillId="0" fontId="0" numFmtId="164" xfId="20">
      <alignment horizontal="general" indent="0" shrinkToFit="false" textRotation="0" vertical="bottom" wrapText="false"/>
    </xf>
    <xf applyAlignment="true" applyBorder="true" applyFont="true" applyProtection="true" borderId="0" fillId="0" fontId="5" numFmtId="164" xfId="0">
      <alignment horizontal="center" indent="0" shrinkToFit="false" textRotation="0" vertical="top" wrapText="true"/>
      <protection hidden="false" locked="true"/>
    </xf>
    <xf applyAlignment="true" applyBorder="true" applyFont="true" applyProtection="true" borderId="0" fillId="0" fontId="5" numFmtId="164" xfId="0">
      <alignment horizontal="center" indent="0" shrinkToFit="false" textRotation="0" vertical="top" wrapText="false"/>
      <protection hidden="false" locked="true"/>
    </xf>
    <xf applyAlignment="true" applyBorder="true" applyFont="true" applyProtection="true" borderId="0" fillId="0" fontId="5" numFmtId="164" xfId="20">
      <alignment horizontal="center" indent="0" shrinkToFit="false" textRotation="0" vertical="top" wrapText="false"/>
      <protection hidden="false" locked="true"/>
    </xf>
    <xf applyAlignment="true" applyBorder="true" applyFont="true" applyProtection="true" borderId="1" fillId="0" fontId="5" numFmtId="164" xfId="20">
      <alignment horizontal="right" indent="0" shrinkToFit="false" textRotation="0" vertical="top" wrapText="false"/>
      <protection hidden="false" locked="true"/>
    </xf>
    <xf applyAlignment="true" applyBorder="true" applyFont="true" applyProtection="true" borderId="2" fillId="0" fontId="0" numFmtId="164" xfId="20">
      <alignment horizontal="general" indent="0" shrinkToFit="false" textRotation="0" vertical="top" wrapText="false"/>
      <protection hidden="false" locked="true"/>
    </xf>
    <xf applyAlignment="true" applyBorder="true" applyFont="true" applyProtection="true" borderId="2" fillId="0" fontId="4" numFmtId="164" xfId="20">
      <alignment horizontal="general" indent="0" shrinkToFit="false" textRotation="0" vertical="top" wrapText="false"/>
      <protection hidden="false" locked="true"/>
    </xf>
    <xf applyAlignment="true" applyBorder="true" applyFont="true" applyProtection="true" borderId="2" fillId="2" fontId="6" numFmtId="164" xfId="20">
      <alignment horizontal="general" indent="0" shrinkToFit="false" textRotation="0" vertical="top" wrapText="false"/>
      <protection hidden="false" locked="true"/>
    </xf>
    <xf applyAlignment="true" applyBorder="true" applyFont="true" applyProtection="true" borderId="2" fillId="2" fontId="0" numFmtId="164" xfId="20">
      <alignment horizontal="general" indent="0" shrinkToFit="false" textRotation="0" vertical="top" wrapText="false"/>
      <protection hidden="false" locked="true"/>
    </xf>
    <xf applyAlignment="true" applyBorder="true" applyFont="true" applyProtection="true" borderId="2" fillId="2" fontId="4" numFmtId="164" xfId="20">
      <alignment horizontal="general" indent="0" shrinkToFit="false" textRotation="0" vertical="top" wrapText="false"/>
      <protection hidden="false" locked="true"/>
    </xf>
    <xf applyAlignment="true" applyBorder="true" applyFont="true" applyProtection="true" borderId="2" fillId="2" fontId="4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2" fillId="2" fontId="4" numFmtId="165" xfId="20">
      <alignment horizontal="general" indent="0" shrinkToFit="false" textRotation="0" vertical="top" wrapText="false"/>
      <protection hidden="false" locked="true"/>
    </xf>
    <xf applyAlignment="true" applyBorder="true" applyFont="true" applyProtection="true" borderId="0" fillId="0" fontId="4" numFmtId="165" xfId="20">
      <alignment horizontal="general" indent="0" shrinkToFit="false" textRotation="0" vertical="top" wrapText="false"/>
      <protection hidden="false" locked="true"/>
    </xf>
    <xf applyAlignment="true" applyBorder="true" applyFont="true" applyProtection="true" borderId="2" fillId="0" fontId="7" numFmtId="164" xfId="20">
      <alignment horizontal="general" indent="0" shrinkToFit="false" textRotation="0" vertical="top" wrapText="false"/>
      <protection hidden="false" locked="true"/>
    </xf>
    <xf applyAlignment="true" applyBorder="true" applyFont="true" applyProtection="true" borderId="2" fillId="0" fontId="7" numFmtId="165" xfId="20">
      <alignment horizontal="center" indent="0" shrinkToFit="false" textRotation="0" vertical="top" wrapText="false"/>
      <protection hidden="false" locked="true"/>
    </xf>
    <xf applyAlignment="true" applyBorder="true" applyFont="true" applyProtection="true" borderId="2" fillId="0" fontId="8" numFmtId="165" xfId="20">
      <alignment horizontal="general" indent="0" shrinkToFit="false" textRotation="0" vertical="top" wrapText="false"/>
      <protection hidden="false" locked="true"/>
    </xf>
    <xf applyAlignment="true" applyBorder="true" applyFont="true" applyProtection="true" borderId="0" fillId="0" fontId="7" numFmtId="164" xfId="20">
      <alignment horizontal="general" indent="0" shrinkToFit="false" textRotation="0" vertical="top" wrapText="false"/>
      <protection hidden="false" locked="true"/>
    </xf>
    <xf applyAlignment="true" applyBorder="false" applyFont="true" applyProtection="false" borderId="0" fillId="0" fontId="7" numFmtId="164" xfId="20">
      <alignment horizontal="general" indent="0" shrinkToFit="false" textRotation="0" vertical="bottom" wrapText="false"/>
    </xf>
    <xf applyAlignment="true" applyBorder="true" applyFont="true" applyProtection="true" borderId="2" fillId="3" fontId="0" numFmtId="164" xfId="20">
      <alignment horizontal="general" indent="0" shrinkToFit="false" textRotation="0" vertical="top" wrapText="false"/>
      <protection hidden="false" locked="true"/>
    </xf>
    <xf applyAlignment="true" applyBorder="true" applyFont="true" applyProtection="true" borderId="2" fillId="0" fontId="4" numFmtId="165" xfId="20">
      <alignment horizontal="general" indent="0" shrinkToFit="false" textRotation="0" vertical="top" wrapText="false"/>
      <protection hidden="false" locked="true"/>
    </xf>
    <xf applyAlignment="true" applyBorder="true" applyFont="true" applyProtection="true" borderId="0" fillId="0" fontId="0" numFmtId="165" xfId="20">
      <alignment horizontal="general" indent="0" shrinkToFit="false" textRotation="0" vertical="top" wrapText="false"/>
      <protection hidden="false" locked="true"/>
    </xf>
    <xf applyAlignment="true" applyBorder="true" applyFont="true" applyProtection="true" borderId="2" fillId="4" fontId="4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2" fillId="4" fontId="4" numFmtId="165" xfId="20">
      <alignment horizontal="general" indent="0" shrinkToFit="false" textRotation="0" vertical="top" wrapText="false"/>
      <protection hidden="false" locked="true"/>
    </xf>
    <xf applyAlignment="true" applyBorder="true" applyFont="true" applyProtection="true" borderId="2" fillId="4" fontId="8" numFmtId="165" xfId="20">
      <alignment horizontal="center" indent="0" shrinkToFit="false" textRotation="0" vertical="top" wrapText="false"/>
      <protection hidden="false" locked="true"/>
    </xf>
    <xf applyAlignment="true" applyBorder="true" applyFont="true" applyProtection="true" borderId="2" fillId="4" fontId="4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2" fillId="0" fontId="0" numFmtId="165" xfId="20">
      <alignment horizontal="general" indent="0" shrinkToFit="false" textRotation="0" vertical="top" wrapText="false"/>
      <protection hidden="false" locked="true"/>
    </xf>
    <xf applyAlignment="true" applyBorder="true" applyFont="true" applyProtection="true" borderId="2" fillId="0" fontId="0" numFmtId="165" xfId="20">
      <alignment horizontal="right" indent="0" shrinkToFit="false" textRotation="0" vertical="top" wrapText="false"/>
      <protection hidden="false" locked="true"/>
    </xf>
    <xf applyAlignment="true" applyBorder="true" applyFont="true" applyProtection="true" borderId="0" fillId="0" fontId="4" numFmtId="166" xfId="20">
      <alignment horizontal="general" indent="0" shrinkToFit="false" textRotation="0" vertical="top" wrapText="false"/>
      <protection hidden="false" locked="true"/>
    </xf>
  </cellXfs>
  <cellStyles count="7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Normal" xfId="2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P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36.8"/>
    <col collapsed="false" hidden="true" max="2" min="2" style="1" width="0"/>
    <col collapsed="false" hidden="false" max="3" min="3" style="1" width="12.9607843137255"/>
    <col collapsed="false" hidden="false" max="4" min="4" style="1" width="11.8117647058824"/>
    <col collapsed="false" hidden="false" max="5" min="5" style="1" width="12.9607843137255"/>
    <col collapsed="false" hidden="false" max="6" min="6" style="1" width="11.956862745098"/>
    <col collapsed="false" hidden="false" max="7" min="7" style="1" width="9.60392156862745"/>
    <col collapsed="false" hidden="false" max="8" min="8" style="1" width="13.3960784313726"/>
    <col collapsed="false" hidden="false" max="9" min="9" style="1" width="11.956862745098"/>
    <col collapsed="false" hidden="false" max="10" min="10" style="1" width="11.8117647058824"/>
    <col collapsed="false" hidden="false" max="11" min="11" style="1" width="14.2901960784314"/>
    <col collapsed="false" hidden="false" max="12" min="12" style="1" width="13.1137254901961"/>
    <col collapsed="false" hidden="false" max="13" min="13" style="1" width="12.9607843137255"/>
    <col collapsed="false" hidden="false" max="14" min="14" style="2" width="13.8470588235294"/>
    <col collapsed="false" hidden="false" max="15" min="15" style="1" width="12.9607843137255"/>
    <col collapsed="false" hidden="false" max="16" min="16" style="1" width="15.1490196078431"/>
    <col collapsed="false" hidden="false" max="257" min="17" style="3" width="8.85490196078431"/>
  </cols>
  <sheetData>
    <row collapsed="false" customFormat="true" customHeight="true" hidden="false" ht="14.9" outlineLevel="0" r="1" s="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collapsed="false" customFormat="true" customHeight="true" hidden="false" ht="14.9" outlineLevel="0" r="2" s="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collapsed="false" customFormat="true" customHeight="false" hidden="false" ht="14.9" outlineLevel="0" r="3" s="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collapsed="false" customFormat="true" customHeight="false" hidden="false" ht="14.75" outlineLevel="0" r="4" s="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collapsed="false" customFormat="false" customHeight="false" hidden="false" ht="13.55" outlineLevel="0" r="5">
      <c r="A5" s="8"/>
      <c r="B5" s="8" t="s">
        <v>4</v>
      </c>
      <c r="C5" s="8" t="n">
        <v>211</v>
      </c>
      <c r="D5" s="8" t="n">
        <v>212</v>
      </c>
      <c r="E5" s="8" t="n">
        <v>213</v>
      </c>
      <c r="F5" s="8" t="n">
        <v>221</v>
      </c>
      <c r="G5" s="8" t="n">
        <v>222</v>
      </c>
      <c r="H5" s="8" t="n">
        <v>223</v>
      </c>
      <c r="I5" s="8" t="n">
        <v>225</v>
      </c>
      <c r="J5" s="8" t="n">
        <v>226</v>
      </c>
      <c r="K5" s="8" t="n">
        <v>290</v>
      </c>
      <c r="L5" s="8" t="n">
        <v>310</v>
      </c>
      <c r="M5" s="8" t="n">
        <v>340</v>
      </c>
      <c r="N5" s="9" t="s">
        <v>5</v>
      </c>
    </row>
    <row collapsed="false" customFormat="false" customHeight="true" hidden="false" ht="33.75" outlineLevel="0" r="6">
      <c r="A6" s="10" t="s">
        <v>6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</row>
    <row collapsed="false" customFormat="true" customHeight="true" hidden="false" ht="34.5" outlineLevel="0" r="7" s="2">
      <c r="A7" s="13" t="s">
        <v>7</v>
      </c>
      <c r="B7" s="14" t="n">
        <f aca="false">B8+B9+B10</f>
        <v>0</v>
      </c>
      <c r="C7" s="14" t="n">
        <v>2000000</v>
      </c>
      <c r="D7" s="14" t="n">
        <v>350</v>
      </c>
      <c r="E7" s="14" t="n">
        <v>604000</v>
      </c>
      <c r="F7" s="14" t="n">
        <v>0</v>
      </c>
      <c r="G7" s="14" t="n">
        <v>0</v>
      </c>
      <c r="H7" s="14" t="n">
        <v>0</v>
      </c>
      <c r="I7" s="14" t="n">
        <v>5650</v>
      </c>
      <c r="J7" s="14" t="n">
        <v>100000</v>
      </c>
      <c r="K7" s="14" t="n">
        <v>15000</v>
      </c>
      <c r="L7" s="14" t="n">
        <v>0</v>
      </c>
      <c r="M7" s="14" t="n">
        <v>75000</v>
      </c>
      <c r="N7" s="14" t="n">
        <f aca="false">C7+D7+E7+F7+G7+H7+I7+J7+K7+L7+M7</f>
        <v>2800000</v>
      </c>
      <c r="P7" s="15"/>
    </row>
    <row collapsed="false" customFormat="true" customHeight="false" hidden="false" ht="13.9" outlineLevel="0" r="8" s="20">
      <c r="A8" s="16" t="s">
        <v>8</v>
      </c>
      <c r="B8" s="16"/>
      <c r="C8" s="17" t="s">
        <v>9</v>
      </c>
      <c r="D8" s="17" t="s">
        <v>9</v>
      </c>
      <c r="E8" s="17" t="s">
        <v>9</v>
      </c>
      <c r="F8" s="17" t="s">
        <v>9</v>
      </c>
      <c r="G8" s="17" t="s">
        <v>9</v>
      </c>
      <c r="H8" s="17" t="s">
        <v>9</v>
      </c>
      <c r="I8" s="17" t="s">
        <v>9</v>
      </c>
      <c r="J8" s="17" t="s">
        <v>9</v>
      </c>
      <c r="K8" s="17" t="s">
        <v>9</v>
      </c>
      <c r="L8" s="17" t="s">
        <v>9</v>
      </c>
      <c r="M8" s="17" t="s">
        <v>9</v>
      </c>
      <c r="N8" s="18" t="n">
        <f aca="false">SUM(C8:M8)</f>
        <v>0</v>
      </c>
      <c r="O8" s="19"/>
      <c r="P8" s="19"/>
    </row>
    <row collapsed="false" customFormat="false" customHeight="false" hidden="false" ht="13.9" outlineLevel="0" r="9">
      <c r="A9" s="21" t="s">
        <v>10</v>
      </c>
      <c r="B9" s="21"/>
      <c r="C9" s="17" t="s">
        <v>9</v>
      </c>
      <c r="D9" s="17" t="s">
        <v>9</v>
      </c>
      <c r="E9" s="17" t="s">
        <v>9</v>
      </c>
      <c r="F9" s="17" t="s">
        <v>9</v>
      </c>
      <c r="G9" s="17" t="s">
        <v>9</v>
      </c>
      <c r="H9" s="17" t="s">
        <v>9</v>
      </c>
      <c r="I9" s="17" t="s">
        <v>9</v>
      </c>
      <c r="J9" s="17" t="s">
        <v>9</v>
      </c>
      <c r="K9" s="17" t="s">
        <v>9</v>
      </c>
      <c r="L9" s="17" t="s">
        <v>9</v>
      </c>
      <c r="M9" s="17" t="s">
        <v>9</v>
      </c>
      <c r="N9" s="22" t="n">
        <f aca="false">SUM(C9:M9)</f>
        <v>0</v>
      </c>
      <c r="P9" s="23"/>
    </row>
    <row collapsed="false" customFormat="false" customHeight="false" hidden="false" ht="13.9" outlineLevel="0" r="10">
      <c r="A10" s="21" t="s">
        <v>11</v>
      </c>
      <c r="B10" s="21"/>
      <c r="C10" s="17" t="s">
        <v>9</v>
      </c>
      <c r="D10" s="17" t="s">
        <v>9</v>
      </c>
      <c r="E10" s="17" t="s">
        <v>9</v>
      </c>
      <c r="F10" s="17" t="s">
        <v>9</v>
      </c>
      <c r="G10" s="17" t="s">
        <v>9</v>
      </c>
      <c r="H10" s="17" t="s">
        <v>9</v>
      </c>
      <c r="I10" s="17" t="s">
        <v>9</v>
      </c>
      <c r="J10" s="17" t="s">
        <v>9</v>
      </c>
      <c r="K10" s="17" t="s">
        <v>9</v>
      </c>
      <c r="L10" s="17" t="s">
        <v>9</v>
      </c>
      <c r="M10" s="17" t="s">
        <v>9</v>
      </c>
      <c r="N10" s="22" t="n">
        <f aca="false">SUM(C10:M10)</f>
        <v>0</v>
      </c>
    </row>
    <row collapsed="false" customFormat="true" customHeight="true" hidden="false" ht="29.85" outlineLevel="0" r="11" s="2">
      <c r="A11" s="24" t="s">
        <v>12</v>
      </c>
      <c r="B11" s="25" t="n">
        <f aca="false">B12+B13+B14</f>
        <v>2753328.5</v>
      </c>
      <c r="C11" s="26" t="s">
        <v>9</v>
      </c>
      <c r="D11" s="26" t="s">
        <v>9</v>
      </c>
      <c r="E11" s="26" t="s">
        <v>9</v>
      </c>
      <c r="F11" s="26" t="s">
        <v>9</v>
      </c>
      <c r="G11" s="26" t="s">
        <v>9</v>
      </c>
      <c r="H11" s="26" t="s">
        <v>9</v>
      </c>
      <c r="I11" s="26" t="s">
        <v>9</v>
      </c>
      <c r="J11" s="26" t="s">
        <v>9</v>
      </c>
      <c r="K11" s="26" t="s">
        <v>9</v>
      </c>
      <c r="L11" s="26" t="s">
        <v>9</v>
      </c>
      <c r="M11" s="26" t="s">
        <v>9</v>
      </c>
      <c r="N11" s="25" t="n">
        <f aca="false">N12+N13+N14</f>
        <v>2753328.5</v>
      </c>
      <c r="P11" s="23"/>
    </row>
    <row collapsed="false" customFormat="false" customHeight="false" hidden="false" ht="13.9" outlineLevel="0" r="12">
      <c r="A12" s="16" t="s">
        <v>8</v>
      </c>
      <c r="B12" s="16" t="n">
        <f aca="false">5871+4684+6784+1790+6535+5210+5352+1345+3235+3580+2820+1790+10974+1977+2667+15032+7269+23434+4496+6966+5924+2437+7128+12555+2667+252+4644+3729+3217+13310+5642+9961+23726+10096+6804+9239+2029+5642+7007+9438+8226+3800+7878+1542.5+147+2934+6162+4052+15736+294+16588+13482+9198+9736+10584+13790+6021+3500+294-10000+4533+3800+1500+14824+5946+12456+11305+9245+16239+3962+5576+5528+13758+7669+2000+6301+7788+2642+9003+266+11273+2142+9198+4976+5340+29916+6984+4680+5604+10406+2406+3066+2642+294+2633+1218+8200+3000+13581+3342+12258+5340+21950+294+1086+2538+8538+4680-730+2802+294+6000+2538+1914+15312+5660+4090-2244+5259+2434+15746+9650+15266+8152+10682+5018+3490+560+3432+616+17626+4048+5564+3000-338+500+9518+11806+14498+4708+18082+7492+2096+10868+2552+9659+3212+3212+1760+2728+7131+11839+8465+12345+14128+9666+1614+10336+11118+3770+3212+19230+2466+4548+5594+2670+2550+13164+3124+11292+6934+21512+15858+9812+13482+5076+7179+1482+4592+6366+3066+6984+9372+3916+3534+6160+19316+8976+11344+6000+15042+9388+5368+6766+3308+5104+6290+7924</f>
        <v>1360093.5</v>
      </c>
      <c r="C12" s="17" t="s">
        <v>9</v>
      </c>
      <c r="D12" s="17" t="s">
        <v>9</v>
      </c>
      <c r="E12" s="17" t="s">
        <v>9</v>
      </c>
      <c r="F12" s="17" t="s">
        <v>9</v>
      </c>
      <c r="G12" s="17" t="s">
        <v>9</v>
      </c>
      <c r="H12" s="17" t="s">
        <v>9</v>
      </c>
      <c r="I12" s="17" t="s">
        <v>9</v>
      </c>
      <c r="J12" s="17" t="s">
        <v>9</v>
      </c>
      <c r="K12" s="17" t="s">
        <v>9</v>
      </c>
      <c r="L12" s="17" t="s">
        <v>9</v>
      </c>
      <c r="M12" s="17" t="s">
        <v>9</v>
      </c>
      <c r="N12" s="22" t="n">
        <f aca="false">B12</f>
        <v>1360093.5</v>
      </c>
      <c r="O12" s="23"/>
      <c r="P12" s="23"/>
    </row>
    <row collapsed="false" customFormat="false" customHeight="false" hidden="false" ht="13.9" outlineLevel="0" r="13">
      <c r="A13" s="21" t="s">
        <v>10</v>
      </c>
      <c r="B13" s="21" t="n">
        <f aca="false">2050+3500+12500+2000+3000+2500+2500+4000+1000+3000+2000+18000+6600+2000+1000+9000+5000+15000+500+4500+500+7500+2000+500+4000+2000+8000+3000+5400+13000+6000+6000+2000+3600+6500+1500+14000+5000+4500+4000+2000+8000+3000+260000+6500+1500+3100+2000+1500+500+17500+900+500+2244+85000+36000+2000+10000+20000+129703</f>
        <v>790597</v>
      </c>
      <c r="C13" s="17" t="s">
        <v>9</v>
      </c>
      <c r="D13" s="17" t="s">
        <v>9</v>
      </c>
      <c r="E13" s="17" t="s">
        <v>9</v>
      </c>
      <c r="F13" s="17" t="s">
        <v>9</v>
      </c>
      <c r="G13" s="17" t="s">
        <v>9</v>
      </c>
      <c r="H13" s="17" t="s">
        <v>9</v>
      </c>
      <c r="I13" s="17" t="s">
        <v>9</v>
      </c>
      <c r="J13" s="17" t="s">
        <v>9</v>
      </c>
      <c r="K13" s="17" t="s">
        <v>9</v>
      </c>
      <c r="L13" s="17" t="s">
        <v>9</v>
      </c>
      <c r="M13" s="17" t="s">
        <v>9</v>
      </c>
      <c r="N13" s="22" t="n">
        <f aca="false">B13</f>
        <v>790597</v>
      </c>
    </row>
    <row collapsed="false" customFormat="false" customHeight="false" hidden="false" ht="13.9" outlineLevel="0" r="14">
      <c r="A14" s="21" t="s">
        <v>11</v>
      </c>
      <c r="B14" s="21" t="n">
        <f aca="false">10000+2000+10000+5500+6500+4000+5000+9000+500+6000+4000+10000+4000+2000+2000+6000+4000+6000+4000+2000+5000+8000+2400+18000+6000+2000+2000+8000+2000+2000+2000+4000+4000+6000+1000+9000+4000+18000+2000+2000+2000+2500+8000+2000+4000+500+1000+10000+4000+4000+400+2000+12000+6000+14000+6000+2000+4000+2000+4000+11000+4000+2000+338+4000+6000+8000+4000+12000+6000+2000+6500+2000+4000+2000+2000+4000+2000+8000+7500+6000+8000+7500+8000+4000+2000+4000+4000+2000+4000+6000+4000+8000+2000+16000+8000+6000+4500+4000+2000+2000+2000+2000+2000+4000+4000+2000+8000+13000+4000+16000+8000+4000+6000+4000+4000+4000+6000</f>
        <v>602638</v>
      </c>
      <c r="C14" s="17" t="s">
        <v>9</v>
      </c>
      <c r="D14" s="17" t="s">
        <v>9</v>
      </c>
      <c r="E14" s="17" t="s">
        <v>9</v>
      </c>
      <c r="F14" s="17" t="s">
        <v>9</v>
      </c>
      <c r="G14" s="17" t="s">
        <v>9</v>
      </c>
      <c r="H14" s="17" t="s">
        <v>9</v>
      </c>
      <c r="I14" s="17" t="s">
        <v>9</v>
      </c>
      <c r="J14" s="17" t="s">
        <v>9</v>
      </c>
      <c r="K14" s="17" t="s">
        <v>9</v>
      </c>
      <c r="L14" s="17" t="s">
        <v>9</v>
      </c>
      <c r="M14" s="17" t="s">
        <v>9</v>
      </c>
      <c r="N14" s="22" t="n">
        <f aca="false">B14</f>
        <v>602638</v>
      </c>
    </row>
    <row collapsed="false" customFormat="true" customHeight="true" hidden="false" ht="26.85" outlineLevel="0" r="15" s="2">
      <c r="A15" s="24" t="s">
        <v>13</v>
      </c>
      <c r="B15" s="27"/>
      <c r="C15" s="25" t="n">
        <f aca="false">C16+C17+C18</f>
        <v>1942845.24</v>
      </c>
      <c r="D15" s="25" t="n">
        <f aca="false">D16+D17+D18</f>
        <v>301.61</v>
      </c>
      <c r="E15" s="25" t="n">
        <f aca="false">E16+E17+E18</f>
        <v>594041.2</v>
      </c>
      <c r="F15" s="25" t="n">
        <f aca="false">F16+F17+F18</f>
        <v>0</v>
      </c>
      <c r="G15" s="25" t="n">
        <f aca="false">G16+G17+G18</f>
        <v>0</v>
      </c>
      <c r="H15" s="25" t="n">
        <f aca="false">H16+H17+H18</f>
        <v>0</v>
      </c>
      <c r="I15" s="25" t="n">
        <f aca="false">I16+I17+I18</f>
        <v>4850</v>
      </c>
      <c r="J15" s="25" t="n">
        <f aca="false">J16+J17+J18</f>
        <v>90162</v>
      </c>
      <c r="K15" s="25" t="n">
        <f aca="false">K16+K17+K18</f>
        <v>10791.85</v>
      </c>
      <c r="L15" s="25" t="n">
        <f aca="false">L16+L17+L18</f>
        <v>0</v>
      </c>
      <c r="M15" s="25" t="n">
        <f aca="false">M16+M17+M18</f>
        <v>72690.62</v>
      </c>
      <c r="N15" s="25" t="n">
        <f aca="false">N16+N17+N18</f>
        <v>2715682.52</v>
      </c>
    </row>
    <row collapsed="false" customFormat="false" customHeight="false" hidden="false" ht="13.55" outlineLevel="0" r="16">
      <c r="A16" s="16" t="s">
        <v>8</v>
      </c>
      <c r="B16" s="16"/>
      <c r="C16" s="28" t="n">
        <f aca="false">2407.03+359+8673.65+4073.96+2264+15332.82+3190+24620.98+4921+55775.24+20187+698.09+1000+5944.11+56906.5+61012.84+9329.53+6.58+104966.27+14906.31+8386.49+27624.26+572.94+4000+9995.32+910+5909.6+40844.8+651.14+10000+313.61+45572.04+40.38+35636.39+637.95+20500+1520.2+3287.68+30790.54+506.69+396.34+3000+36572.71+23000+61512.47+1063.92+20000+2207.58+10000+71673.05+1770.39+10000+103335.27+441.96+463.45+5+10455.67</f>
        <v>1000172.75</v>
      </c>
      <c r="D16" s="28" t="n">
        <f aca="false">50+50+50+50+50+50+1.61</f>
        <v>301.61</v>
      </c>
      <c r="E16" s="28" t="n">
        <f aca="false">10.6+13961.91+4770.96+40227.4+20000+30498.66+18523.97+13865.83+16542.7+17716.95+28351.48+13216.54+25522.74+31693.22+34761.89+3389.32</f>
        <v>313054.17</v>
      </c>
      <c r="F16" s="28"/>
      <c r="G16" s="28"/>
      <c r="H16" s="28"/>
      <c r="I16" s="28"/>
      <c r="J16" s="28" t="n">
        <f aca="false">1155+100+780+870+1267+960+330+1065+1005+960+945+1035+750+285+960+30+195+250+500+1140</f>
        <v>14582</v>
      </c>
      <c r="K16" s="28" t="n">
        <f aca="false">572.7+219.15</f>
        <v>791.85</v>
      </c>
      <c r="L16" s="28"/>
      <c r="M16" s="29" t="n">
        <f aca="false">0.61+24932.23</f>
        <v>24932.84</v>
      </c>
      <c r="N16" s="22" t="n">
        <f aca="false">SUM(C16:M16)</f>
        <v>1353835.22</v>
      </c>
    </row>
    <row collapsed="false" customFormat="false" customHeight="false" hidden="false" ht="13.55" outlineLevel="0" r="17">
      <c r="A17" s="21" t="s">
        <v>10</v>
      </c>
      <c r="B17" s="21"/>
      <c r="C17" s="28" t="n">
        <f aca="false">2404.99+5993.5+8310.69+42159.47+2100+1313.5+40126.37+5410.4+2000+44971.08+145.27+3837.23+8187.22+2200+3000+15063.32+4531.72+38921.48+63170.63+1904.71+2854.63+567.08+2496.75+343.92+6000+38500+154524.91</f>
        <v>501038.87</v>
      </c>
      <c r="D17" s="28"/>
      <c r="E17" s="28" t="n">
        <f aca="false">2549.5+3457.05+22027.46+16215.41+22214.45+18577.63+575.22+0.3+1033.37+60963.38</f>
        <v>147613.77</v>
      </c>
      <c r="F17" s="28"/>
      <c r="G17" s="28"/>
      <c r="H17" s="28"/>
      <c r="I17" s="28" t="n">
        <v>1850</v>
      </c>
      <c r="J17" s="28" t="n">
        <f aca="false">24000+48000+3080</f>
        <v>75080</v>
      </c>
      <c r="K17" s="28" t="n">
        <v>10000</v>
      </c>
      <c r="L17" s="28"/>
      <c r="M17" s="28" t="n">
        <f aca="false">6000+6966.6+28192+3500+3099.18</f>
        <v>47757.78</v>
      </c>
      <c r="N17" s="22" t="n">
        <f aca="false">SUM(C17:M17)</f>
        <v>783340.42</v>
      </c>
    </row>
    <row collapsed="false" customFormat="false" customHeight="false" hidden="false" ht="13.55" outlineLevel="0" r="18">
      <c r="A18" s="21" t="s">
        <v>11</v>
      </c>
      <c r="B18" s="21"/>
      <c r="C18" s="28" t="n">
        <f aca="false">2000+22227.49+26884.41+4000+32040.91+32913.82+14687.54+7003+2000+15079.7+20466.72+6288+15496.19+3786.96+2000+46777.34+6000+58163.01+9700+41714.25+253.04+16300+11937.35+5440.49+2192+1186+26459.82+470.34+8165.24</f>
        <v>441633.62</v>
      </c>
      <c r="D18" s="28"/>
      <c r="E18" s="28" t="n">
        <f aca="false">8723.1+25249.44+23954.32+18672.63+19380.6+15527.1+17256.92+4609.15</f>
        <v>133373.26</v>
      </c>
      <c r="F18" s="28"/>
      <c r="G18" s="28"/>
      <c r="H18" s="28"/>
      <c r="I18" s="28" t="n">
        <v>3000</v>
      </c>
      <c r="J18" s="28" t="n">
        <f aca="false">500</f>
        <v>500</v>
      </c>
      <c r="K18" s="28"/>
      <c r="L18" s="28"/>
      <c r="M18" s="28"/>
      <c r="N18" s="22" t="n">
        <f aca="false">SUM(C18:M18)</f>
        <v>578506.88</v>
      </c>
    </row>
    <row collapsed="false" customFormat="true" customHeight="false" hidden="false" ht="25.85" outlineLevel="0" r="19" s="2">
      <c r="A19" s="24" t="s">
        <v>14</v>
      </c>
      <c r="B19" s="27"/>
      <c r="C19" s="26" t="s">
        <v>9</v>
      </c>
      <c r="D19" s="26" t="s">
        <v>9</v>
      </c>
      <c r="E19" s="26" t="s">
        <v>9</v>
      </c>
      <c r="F19" s="26" t="s">
        <v>9</v>
      </c>
      <c r="G19" s="26" t="s">
        <v>9</v>
      </c>
      <c r="H19" s="26" t="s">
        <v>9</v>
      </c>
      <c r="I19" s="26" t="s">
        <v>9</v>
      </c>
      <c r="J19" s="26" t="s">
        <v>9</v>
      </c>
      <c r="K19" s="26" t="s">
        <v>9</v>
      </c>
      <c r="L19" s="26" t="s">
        <v>9</v>
      </c>
      <c r="M19" s="26" t="s">
        <v>9</v>
      </c>
      <c r="N19" s="25" t="n">
        <f aca="false">N20+N21+N22</f>
        <v>37645.9800000001</v>
      </c>
      <c r="O19" s="30"/>
      <c r="P19" s="15"/>
    </row>
    <row collapsed="false" customFormat="false" customHeight="false" hidden="false" ht="13.9" outlineLevel="0" r="20">
      <c r="A20" s="16" t="s">
        <v>8</v>
      </c>
      <c r="B20" s="16"/>
      <c r="C20" s="17" t="s">
        <v>9</v>
      </c>
      <c r="D20" s="17" t="s">
        <v>9</v>
      </c>
      <c r="E20" s="17" t="s">
        <v>9</v>
      </c>
      <c r="F20" s="17" t="s">
        <v>9</v>
      </c>
      <c r="G20" s="17" t="s">
        <v>9</v>
      </c>
      <c r="H20" s="17" t="s">
        <v>9</v>
      </c>
      <c r="I20" s="17" t="s">
        <v>9</v>
      </c>
      <c r="J20" s="17" t="s">
        <v>9</v>
      </c>
      <c r="K20" s="17" t="s">
        <v>9</v>
      </c>
      <c r="L20" s="17" t="s">
        <v>9</v>
      </c>
      <c r="M20" s="17" t="s">
        <v>9</v>
      </c>
      <c r="N20" s="22" t="n">
        <f aca="false">N12-N16</f>
        <v>6258.28000000003</v>
      </c>
      <c r="O20" s="23"/>
    </row>
    <row collapsed="false" customFormat="false" customHeight="false" hidden="false" ht="13.9" outlineLevel="0" r="21">
      <c r="A21" s="21" t="s">
        <v>10</v>
      </c>
      <c r="B21" s="21"/>
      <c r="C21" s="17" t="s">
        <v>9</v>
      </c>
      <c r="D21" s="17" t="s">
        <v>9</v>
      </c>
      <c r="E21" s="17" t="s">
        <v>9</v>
      </c>
      <c r="F21" s="17" t="s">
        <v>9</v>
      </c>
      <c r="G21" s="17" t="s">
        <v>9</v>
      </c>
      <c r="H21" s="17" t="s">
        <v>9</v>
      </c>
      <c r="I21" s="17" t="s">
        <v>9</v>
      </c>
      <c r="J21" s="17" t="s">
        <v>9</v>
      </c>
      <c r="K21" s="17" t="s">
        <v>9</v>
      </c>
      <c r="L21" s="17" t="s">
        <v>9</v>
      </c>
      <c r="M21" s="17" t="s">
        <v>9</v>
      </c>
      <c r="N21" s="22" t="n">
        <f aca="false">N13-N17</f>
        <v>7256.58000000007</v>
      </c>
      <c r="O21" s="23"/>
    </row>
    <row collapsed="false" customFormat="false" customHeight="false" hidden="false" ht="13.9" outlineLevel="0" r="22">
      <c r="A22" s="21" t="s">
        <v>11</v>
      </c>
      <c r="B22" s="21"/>
      <c r="C22" s="17" t="s">
        <v>9</v>
      </c>
      <c r="D22" s="17" t="s">
        <v>9</v>
      </c>
      <c r="E22" s="17" t="s">
        <v>9</v>
      </c>
      <c r="F22" s="17" t="s">
        <v>9</v>
      </c>
      <c r="G22" s="17" t="s">
        <v>9</v>
      </c>
      <c r="H22" s="17" t="s">
        <v>9</v>
      </c>
      <c r="I22" s="17" t="s">
        <v>9</v>
      </c>
      <c r="J22" s="17" t="s">
        <v>9</v>
      </c>
      <c r="K22" s="17" t="s">
        <v>9</v>
      </c>
      <c r="L22" s="17" t="s">
        <v>9</v>
      </c>
      <c r="M22" s="17" t="s">
        <v>9</v>
      </c>
      <c r="N22" s="22" t="n">
        <f aca="false">N14-N18</f>
        <v>24131.12</v>
      </c>
    </row>
    <row collapsed="false" customFormat="false" customHeight="false" hidden="false" ht="13.55" outlineLevel="0" r="26">
      <c r="B26" s="1" t="n">
        <f aca="false">B27+B28+B29</f>
        <v>37645.9800000001</v>
      </c>
    </row>
    <row collapsed="false" customFormat="false" customHeight="false" hidden="false" ht="13.55" outlineLevel="0" r="27">
      <c r="B27" s="23" t="n">
        <f aca="false">N12-N16</f>
        <v>6258.28000000003</v>
      </c>
    </row>
    <row collapsed="false" customFormat="false" customHeight="false" hidden="false" ht="13.55" outlineLevel="0" r="28">
      <c r="B28" s="1" t="n">
        <f aca="false">N13-N17</f>
        <v>7256.58000000007</v>
      </c>
    </row>
    <row collapsed="false" customFormat="false" customHeight="false" hidden="false" ht="13.55" outlineLevel="0" r="29">
      <c r="B29" s="1" t="n">
        <f aca="false">N14-N18</f>
        <v>24131.12</v>
      </c>
    </row>
    <row collapsed="false" customFormat="false" customHeight="false" hidden="false" ht="13.55" outlineLevel="0" r="30">
      <c r="B30" s="1" t="e">
        <f aca="false">#ССЫЛ!!M19</f>
        <v>#REF!</v>
      </c>
    </row>
    <row collapsed="false" customFormat="false" customHeight="false" hidden="false" ht="13.55" outlineLevel="0" r="31">
      <c r="B31" s="1" t="e">
        <f aca="false">B26+B30</f>
        <v>#REF!</v>
      </c>
    </row>
  </sheetData>
  <mergeCells count="4">
    <mergeCell ref="A1:N1"/>
    <mergeCell ref="A2:N2"/>
    <mergeCell ref="A3:M3"/>
    <mergeCell ref="A4:N4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